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P:\hk_kontor\Personaliosakond\Gerttu\LVK\PK projekti LVK\"/>
    </mc:Choice>
  </mc:AlternateContent>
  <xr:revisionPtr revIDLastSave="0" documentId="13_ncr:1_{C963765C-4BA9-401B-B9FF-357182B44D3F}" xr6:coauthVersionLast="47" xr6:coauthVersionMax="47" xr10:uidLastSave="{00000000-0000-0000-0000-000000000000}"/>
  <bookViews>
    <workbookView xWindow="9288" yWindow="420" windowWidth="12852" windowHeight="11940" xr2:uid="{9EB2399E-61E1-4260-8BCA-DAC9B1E3FAC1}"/>
  </bookViews>
  <sheets>
    <sheet name="Variant 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1" l="1"/>
  <c r="E20" i="1" s="1"/>
  <c r="E16" i="1"/>
  <c r="G16" i="1"/>
  <c r="G18" i="1"/>
  <c r="G20" i="1" s="1"/>
  <c r="F19" i="1"/>
  <c r="E10" i="1"/>
  <c r="I16" i="1"/>
  <c r="F11" i="1" l="1"/>
  <c r="G10" i="1"/>
  <c r="J11" i="1"/>
  <c r="M7" i="1"/>
  <c r="K7" i="1"/>
  <c r="I7" i="1"/>
  <c r="G7" i="1"/>
  <c r="M6" i="1"/>
  <c r="I4" i="1"/>
  <c r="K5" i="1"/>
  <c r="G3" i="1"/>
  <c r="E9" i="1"/>
  <c r="G11" i="1" l="1"/>
  <c r="M11" i="1"/>
  <c r="M18" i="1" s="1"/>
  <c r="M20" i="1" s="1"/>
  <c r="E12" i="1"/>
  <c r="I11" i="1"/>
  <c r="H11" i="1"/>
  <c r="K11" i="1"/>
  <c r="N11" i="1"/>
  <c r="L11" i="1"/>
  <c r="I12" i="1" l="1"/>
  <c r="I18" i="1"/>
  <c r="I20" i="1" s="1"/>
  <c r="M12" i="1"/>
  <c r="K12" i="1"/>
  <c r="K18" i="1" s="1"/>
  <c r="K20" i="1" s="1"/>
  <c r="G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tc={C082DE4B-02CF-4115-92C7-DCC03BFB2434}</author>
    <author>tc={8717ED3D-9100-48A6-BF90-9D99A765D695}</author>
    <author>tc={61DB4363-CF94-4BC2-80BD-84D31C835C22}</author>
    <author>tc={DB3C5ED1-D9E2-41AA-AB61-65898455545D}</author>
    <author>tc={24FA23E8-7407-40DE-A8EE-A5D08DD412C7}</author>
    <author>tc={520CB3D3-5171-466A-9E47-08EDEF43FA53}</author>
    <author>tc={D16F559E-2E23-4AE6-AE10-45395D3023F9}</author>
    <author>tc={AE7286C7-5BAF-4FC6-AF2F-822F11305138}</author>
    <author>tc={F0C2C61C-0895-448B-ADAC-25B7CD05A08D}</author>
    <author>tc={C20E90F0-ABD6-4ACD-BAAD-DA1456F66A7F}</author>
    <author>tc={CCDB065B-1A0E-49C3-A86B-5ED41333BE24}</author>
    <author>tc={AD6057DE-3698-4DD2-ACC5-90EA106C2FBF}</author>
    <author>tc={8934D258-DF61-4993-AF7D-42E623811CCE}</author>
    <author>tc={46BE28EA-C182-4F09-85D2-4ED95038A3FD}</author>
    <author>tc={433A278F-5FA4-43A7-8E4C-9DD20902CDEF}</author>
    <author>tc={56435C53-F52B-4EB8-ADD8-F802CDB0D92E}</author>
    <author>tc={785AAC7C-D9D1-468C-8D10-866B24E56B34}</author>
    <author>tc={6B4C4B2C-5D0A-490E-AF58-3794DC76F47B}</author>
    <author>tc={24EE717E-2646-468C-9F6D-F67683A8C493}</author>
    <author>tc={4E28104F-EA0A-4CE7-BE0C-F0A2CC0BF9B4}</author>
  </authors>
  <commentList>
    <comment ref="B3" authorId="0" shapeId="0" xr:uid="{C082DE4B-02CF-4115-92C7-DCC03BFB2434}">
      <text>
        <t>[Threaded comment]
Your version of Excel allows you to read this threaded comment; however, any edits to it will get removed if the file is opened in a newer version of Excel. Learn more: https://go.microsoft.com/fwlink/?linkid=870924
Comment:
    Kuus makstav brutotasu</t>
      </text>
    </comment>
    <comment ref="C3" authorId="1" shapeId="0" xr:uid="{8717ED3D-9100-48A6-BF90-9D99A765D695}">
      <text>
        <t>[Threaded comment]
Your version of Excel allows you to read this threaded comment; however, any edits to it will get removed if the file is opened in a newer version of Excel. Learn more: https://go.microsoft.com/fwlink/?linkid=870924
Comment:
    Jaanuar 2025 alustav õppegrupp 12 õppurit
september 2025 alustav õppegrupp 12 õppurit</t>
      </text>
    </comment>
    <comment ref="D3" authorId="2" shapeId="0" xr:uid="{61DB4363-CF94-4BC2-80BD-84D31C835C22}">
      <text>
        <t>[Threaded comment]
Your version of Excel allows you to read this threaded comment; however, any edits to it will get removed if the file is opened in a newer version of Excel. Learn more: https://go.microsoft.com/fwlink/?linkid=870924
Comment:
    Jaanuaris alustav grupp 10 kuud (jaanuar - oktoober); septembris alustav õppegrupp 4 kuud (september - detsember)</t>
      </text>
    </comment>
    <comment ref="C4" authorId="3" shapeId="0" xr:uid="{DB3C5ED1-D9E2-41AA-AB61-65898455545D}">
      <text>
        <t>[Threaded comment]
Your version of Excel allows you to read this threaded comment; however, any edits to it will get removed if the file is opened in a newer version of Excel. Learn more: https://go.microsoft.com/fwlink/?linkid=870924
Comment:
    2025 sept alustanud õppegrupp + 2026 jaan alustanud õppegrupp + 2026 sept alustanud õppegrupp</t>
      </text>
    </comment>
    <comment ref="D4" authorId="4" shapeId="0" xr:uid="{24FA23E8-7407-40DE-A8EE-A5D08DD412C7}">
      <text>
        <t xml:space="preserve">[Threaded comment]
Your version of Excel allows you to read this threaded comment; however, any edits to it will get removed if the file is opened in a newer version of Excel. Learn more: https://go.microsoft.com/fwlink/?linkid=870924
Comment:
    2025 sept alustanud õppegrupp 6 kuud + 2026 jaan alustanud õppegrupp 10 kuud + 2026 sept alustanud õppegrupp 4 kuud
</t>
      </text>
    </comment>
    <comment ref="C5" authorId="5" shapeId="0" xr:uid="{520CB3D3-5171-466A-9E47-08EDEF43FA53}">
      <text>
        <t>[Threaded comment]
Your version of Excel allows you to read this threaded comment; however, any edits to it will get removed if the file is opened in a newer version of Excel. Learn more: https://go.microsoft.com/fwlink/?linkid=870924
Comment:
    2026 sept alustanud õppegrupp + 2027 jaan alustanud õppegrupp + 2027 sept alustanud õppegrupp</t>
      </text>
    </comment>
    <comment ref="D5" authorId="6" shapeId="0" xr:uid="{D16F559E-2E23-4AE6-AE10-45395D3023F9}">
      <text>
        <t>[Threaded comment]
Your version of Excel allows you to read this threaded comment; however, any edits to it will get removed if the file is opened in a newer version of Excel. Learn more: https://go.microsoft.com/fwlink/?linkid=870924
Comment:
    2026 sept alustanud õppegrupp 6 kuud + 2027 jaan alustanud õppegrupp 10 kuud + 2027 sept alustanud õppegrupp 4 kuud</t>
      </text>
    </comment>
    <comment ref="C6" authorId="7" shapeId="0" xr:uid="{AE7286C7-5BAF-4FC6-AF2F-822F11305138}">
      <text>
        <t>[Threaded comment]
Your version of Excel allows you to read this threaded comment; however, any edits to it will get removed if the file is opened in a newer version of Excel. Learn more: https://go.microsoft.com/fwlink/?linkid=870924
Comment:
    2027 sept alustanud õppegrupp + 2028 jaan alustanud õppegrupp + 2028 sept alustanud õppegrupp</t>
      </text>
    </comment>
    <comment ref="D6" authorId="8" shapeId="0" xr:uid="{F0C2C61C-0895-448B-ADAC-25B7CD05A08D}">
      <text>
        <t>[Threaded comment]
Your version of Excel allows you to read this threaded comment; however, any edits to it will get removed if the file is opened in a newer version of Excel. Learn more: https://go.microsoft.com/fwlink/?linkid=870924
Comment:
    2027 sept alustanud õppegrupp 6 kuud + 2028 jaan alustanud õppegrupp 10 kuud + 2028 sept alustanud õppegrupp 4 kuud</t>
      </text>
    </comment>
    <comment ref="B7" authorId="9" shapeId="0" xr:uid="{C20E90F0-ABD6-4ACD-BAAD-DA1456F66A7F}">
      <text>
        <t>[Threaded comment]
Your version of Excel allows you to read this threaded comment; however, any edits to it will get removed if the file is opened in a newer version of Excel. Learn more: https://go.microsoft.com/fwlink/?linkid=870924
Comment:
    Tunnis makstav tasu</t>
      </text>
    </comment>
    <comment ref="C7" authorId="10" shapeId="0" xr:uid="{CCDB065B-1A0E-49C3-A86B-5ED41333BE24}">
      <text>
        <t>[Threaded comment]
Your version of Excel allows you to read this threaded comment; however, any edits to it will get removed if the file is opened in a newer version of Excel. Learn more: https://go.microsoft.com/fwlink/?linkid=870924
Comment:
    Juhendamise perioode aastas 2, korraga juhendada 12 õppurit</t>
      </text>
    </comment>
    <comment ref="D7" authorId="11" shapeId="0" xr:uid="{AD6057DE-3698-4DD2-ACC5-90EA106C2FBF}">
      <text>
        <t>[Threaded comment]
Your version of Excel allows you to read this threaded comment; however, any edits to it will get removed if the file is opened in a newer version of Excel. Learn more: https://go.microsoft.com/fwlink/?linkid=870924
Comment:
    Juhendamise maht tundides õppuri kohta</t>
      </text>
    </comment>
    <comment ref="B9" authorId="12" shapeId="0" xr:uid="{8934D258-DF61-4993-AF7D-42E623811CCE}">
      <text>
        <t>[Threaded comment]
Your version of Excel allows you to read this threaded comment; however, any edits to it will get removed if the file is opened in a newer version of Excel. Learn more: https://go.microsoft.com/fwlink/?linkid=870924
Comment:
    Kuus makstav brutotasu</t>
      </text>
    </comment>
    <comment ref="C9" authorId="13" shapeId="0" xr:uid="{46BE28EA-C182-4F09-85D2-4ED95038A3FD}">
      <text>
        <t>[Threaded comment]
Your version of Excel allows you to read this threaded comment; however, any edits to it will get removed if the file is opened in a newer version of Excel. Learn more: https://go.microsoft.com/fwlink/?linkid=870924
Comment:
    1,5 kohta (0,75 PO ja 0,75 KO töötaja)</t>
      </text>
    </comment>
    <comment ref="D9" authorId="14" shapeId="0" xr:uid="{433A278F-5FA4-43A7-8E4C-9DD20902CDEF}">
      <text>
        <t xml:space="preserve">[Threaded comment]
Your version of Excel allows you to read this threaded comment; however, any edits to it will get removed if the file is opened in a newer version of Excel. Learn more: https://go.microsoft.com/fwlink/?linkid=870924
Comment:
    3 kuud (Okt - dets) </t>
      </text>
    </comment>
    <comment ref="B10" authorId="15" shapeId="0" xr:uid="{56435C53-F52B-4EB8-ADD8-F802CDB0D92E}">
      <text>
        <t>[Threaded comment]
Your version of Excel allows you to read this threaded comment; however, any edits to it will get removed if the file is opened in a newer version of Excel. Learn more: https://go.microsoft.com/fwlink/?linkid=870924
Comment:
    Kuus makstav brutotasu</t>
      </text>
    </comment>
    <comment ref="D10" authorId="16" shapeId="0" xr:uid="{785AAC7C-D9D1-468C-8D10-866B24E56B34}">
      <text>
        <t>[Threaded comment]
Your version of Excel allows you to read this threaded comment; however, any edits to it will get removed if the file is opened in a newer version of Excel. Learn more: https://go.microsoft.com/fwlink/?linkid=870924
Comment:
2025: 5 kuus (jaanuar - mai)</t>
      </text>
    </comment>
    <comment ref="E14" authorId="17" shapeId="0" xr:uid="{6B4C4B2C-5D0A-490E-AF58-3794DC76F47B}">
      <text>
        <t>[Threaded comment]
Your version of Excel allows you to read this threaded comment; however, any edits to it will get removed if the file is opened in a newer version of Excel. Learn more: https://go.microsoft.com/fwlink/?linkid=870924
Comment:
    Projektijuhi tasu 2024</t>
      </text>
    </comment>
    <comment ref="G14" authorId="18" shapeId="0" xr:uid="{24EE717E-2646-468C-9F6D-F67683A8C493}">
      <text>
        <t xml:space="preserve">[Threaded comment]
Your version of Excel allows you to read this threaded comment; however, any edits to it will get removed if the file is opened in a newer version of Excel. Learn more: https://go.microsoft.com/fwlink/?linkid=870924
Comment:
    Hetke info kohaselt SKA-lt tulev summa
Reply:
    Väljavõte kirjavahetusest:
Eelpool kirjeldatud plaan on võimalik vaid juhul, kui HÄK on nõus SKA eelarvest HäKile juba suunatud raha tagasi suunama päästekorraldajatele täiendava eristipendiumi maksmiseks püsivalt kõikidel aastatel. Seda raha ei kasutata muul eesmärgil kui päästekorraldajate eristipendiumiteks! SKA eelarvesse tuleks tagasi tõsta 4 aasta (2023 - 2026) peale kokku 551 657 eurot (sh tööjõumaksud 551 657 eurot)
</t>
      </text>
    </comment>
    <comment ref="I14" authorId="19" shapeId="0" xr:uid="{4E28104F-EA0A-4CE7-BE0C-F0A2CC0BF9B4}">
      <text>
        <t xml:space="preserve">[Threaded comment]
Your version of Excel allows you to read this threaded comment; however, any edits to it will get removed if the file is opened in a newer version of Excel. Learn more: https://go.microsoft.com/fwlink/?linkid=870924
Comment:
    SKA-lt tulev summa
Reply:
    Väljavõte kirjavahetusest:
Eelpool kirjeldatud plaan on võimalik vaid juhul, kui HÄK on nõus SKA eelarvest HäKile juba suunatud raha tagasi suunama päästekorraldajatele täiendava eristipendiumi maksmiseks püsivalt kõikidel aastatel. Seda raha ei kasutata muul eesmärgil kui päästekorraldajate eristipendiumiteks! SKA eelarvesse tuleks tagasi tõsta 4 aasta (2023 - 2026) peale kokku 551 657 eurot (sh tööjõumaksud 551 657 eurot)
</t>
      </text>
    </comment>
  </commentList>
</comments>
</file>

<file path=xl/sharedStrings.xml><?xml version="1.0" encoding="utf-8"?>
<sst xmlns="http://schemas.openxmlformats.org/spreadsheetml/2006/main" count="33" uniqueCount="29">
  <si>
    <t>Maht</t>
  </si>
  <si>
    <t>12 + 12</t>
  </si>
  <si>
    <t>10 + 4</t>
  </si>
  <si>
    <t>12 + 12 + 12</t>
  </si>
  <si>
    <t>6 + 10 + 4</t>
  </si>
  <si>
    <t>12 +12</t>
  </si>
  <si>
    <t>Tasu</t>
  </si>
  <si>
    <t>Kohti</t>
  </si>
  <si>
    <t xml:space="preserve">Projektijuhi töötasu </t>
  </si>
  <si>
    <t>Värbajate töötasu</t>
  </si>
  <si>
    <t>Värbamiskampaania</t>
  </si>
  <si>
    <t>Töötasu õppuritele (2025)</t>
  </si>
  <si>
    <t>Töötasu õppuritele (2026)</t>
  </si>
  <si>
    <t>Töötasu õppuritele (2027)</t>
  </si>
  <si>
    <t>Töötasu õppuritele (2028)</t>
  </si>
  <si>
    <t>Juhendamistasu (2025 - 2028)</t>
  </si>
  <si>
    <t>Eelarve 2024</t>
  </si>
  <si>
    <t>Eelarve 2025</t>
  </si>
  <si>
    <t>Eelarve 2026</t>
  </si>
  <si>
    <t>Eelarve 2027</t>
  </si>
  <si>
    <t>Eelarve 2028</t>
  </si>
  <si>
    <t>Vajalik eelarve</t>
  </si>
  <si>
    <t>Olemasolev tööjõukulude eelarve</t>
  </si>
  <si>
    <t>Olemas olev eelarve</t>
  </si>
  <si>
    <t>Lisavajadus kokku</t>
  </si>
  <si>
    <t>LISAVAJADUS võrreldes olemasolevaga (tööjõukulud)</t>
  </si>
  <si>
    <t>LISAVAJADUS võrreldes olemasolevaga (majandamiskulud)</t>
  </si>
  <si>
    <t>9 + 5</t>
  </si>
  <si>
    <t>Olemasolev majandamiskulude eelarve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</si>
</sst>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b/>
      <sz val="11"/>
      <color theme="1"/>
      <name val="Calibri"/>
      <family val="2"/>
      <charset val="186"/>
      <scheme val="minor"/>
    </font>
    <font>
      <sz val="8"/>
      <name val="Calibri"/>
      <family val="2"/>
      <charset val="186"/>
      <scheme val="minor"/>
    </font>
    <font>
      <sz val="10"/>
      <color theme="1"/>
      <name val="Calibri"/>
      <family val="2"/>
      <charset val="186"/>
      <scheme val="minor"/>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38">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s>
  <cellStyleXfs count="1">
    <xf numFmtId="0" fontId="0" fillId="0" borderId="0"/>
  </cellStyleXfs>
  <cellXfs count="54">
    <xf numFmtId="0" fontId="0" fillId="0" borderId="0" xfId="0"/>
    <xf numFmtId="0" fontId="0" fillId="2" borderId="3" xfId="0" applyFill="1" applyBorder="1" applyAlignment="1">
      <alignment horizontal="center"/>
    </xf>
    <xf numFmtId="0" fontId="0" fillId="2" borderId="4" xfId="0" applyFill="1" applyBorder="1" applyAlignment="1">
      <alignment horizontal="center"/>
    </xf>
    <xf numFmtId="3" fontId="0" fillId="2" borderId="6" xfId="0" applyNumberFormat="1" applyFill="1" applyBorder="1"/>
    <xf numFmtId="3" fontId="0" fillId="2" borderId="7" xfId="0" applyNumberFormat="1" applyFill="1" applyBorder="1"/>
    <xf numFmtId="3" fontId="0" fillId="2" borderId="8" xfId="0" applyNumberFormat="1" applyFill="1" applyBorder="1"/>
    <xf numFmtId="3" fontId="0" fillId="2" borderId="11" xfId="0" applyNumberFormat="1" applyFill="1" applyBorder="1"/>
    <xf numFmtId="3" fontId="0" fillId="2" borderId="12" xfId="0" applyNumberFormat="1" applyFill="1" applyBorder="1"/>
    <xf numFmtId="0" fontId="0" fillId="0" borderId="0" xfId="0" applyAlignment="1">
      <alignment wrapText="1"/>
    </xf>
    <xf numFmtId="0" fontId="0" fillId="3" borderId="0" xfId="0" applyFill="1"/>
    <xf numFmtId="0" fontId="0" fillId="3" borderId="0" xfId="0" applyFill="1" applyAlignment="1">
      <alignment wrapText="1"/>
    </xf>
    <xf numFmtId="3" fontId="0" fillId="2" borderId="15" xfId="0" applyNumberFormat="1" applyFill="1" applyBorder="1"/>
    <xf numFmtId="3" fontId="0" fillId="2" borderId="16" xfId="0" applyNumberFormat="1" applyFill="1" applyBorder="1"/>
    <xf numFmtId="3" fontId="0" fillId="2" borderId="18" xfId="0" applyNumberFormat="1" applyFill="1" applyBorder="1"/>
    <xf numFmtId="3" fontId="0" fillId="2" borderId="19" xfId="0" applyNumberFormat="1" applyFill="1" applyBorder="1"/>
    <xf numFmtId="3" fontId="0" fillId="2" borderId="21" xfId="0" applyNumberFormat="1" applyFill="1" applyBorder="1"/>
    <xf numFmtId="3" fontId="0" fillId="2" borderId="5" xfId="0" applyNumberFormat="1" applyFill="1" applyBorder="1"/>
    <xf numFmtId="3" fontId="0" fillId="2" borderId="3" xfId="0" applyNumberFormat="1" applyFill="1" applyBorder="1"/>
    <xf numFmtId="3" fontId="0" fillId="2" borderId="4" xfId="0" applyNumberFormat="1" applyFill="1" applyBorder="1"/>
    <xf numFmtId="3" fontId="0" fillId="2" borderId="24" xfId="0" applyNumberFormat="1" applyFill="1" applyBorder="1"/>
    <xf numFmtId="3" fontId="0" fillId="2" borderId="25" xfId="0" applyNumberFormat="1" applyFill="1" applyBorder="1"/>
    <xf numFmtId="3" fontId="0" fillId="3" borderId="0" xfId="0" applyNumberFormat="1" applyFill="1"/>
    <xf numFmtId="3" fontId="0" fillId="2" borderId="28" xfId="0" applyNumberFormat="1" applyFill="1" applyBorder="1"/>
    <xf numFmtId="3" fontId="0" fillId="2" borderId="29" xfId="0" applyNumberFormat="1" applyFill="1" applyBorder="1"/>
    <xf numFmtId="3" fontId="0" fillId="2" borderId="30" xfId="0" applyNumberFormat="1" applyFill="1" applyBorder="1"/>
    <xf numFmtId="3" fontId="0" fillId="2" borderId="27" xfId="0" applyNumberFormat="1" applyFill="1" applyBorder="1"/>
    <xf numFmtId="0" fontId="0" fillId="0" borderId="23" xfId="0" applyBorder="1"/>
    <xf numFmtId="0" fontId="1" fillId="3" borderId="0" xfId="0" applyFont="1" applyFill="1" applyAlignment="1">
      <alignment horizontal="right"/>
    </xf>
    <xf numFmtId="3" fontId="0" fillId="2" borderId="34" xfId="0" applyNumberFormat="1" applyFill="1" applyBorder="1"/>
    <xf numFmtId="3" fontId="0" fillId="2" borderId="1" xfId="0" applyNumberFormat="1" applyFill="1" applyBorder="1"/>
    <xf numFmtId="3" fontId="0" fillId="2" borderId="35" xfId="0" applyNumberFormat="1" applyFill="1" applyBorder="1"/>
    <xf numFmtId="3" fontId="0" fillId="2" borderId="36" xfId="0" applyNumberFormat="1" applyFill="1" applyBorder="1"/>
    <xf numFmtId="3" fontId="0" fillId="2" borderId="33" xfId="0" applyNumberFormat="1" applyFill="1" applyBorder="1"/>
    <xf numFmtId="0" fontId="0" fillId="0" borderId="22" xfId="0" applyBorder="1"/>
    <xf numFmtId="0" fontId="0" fillId="0" borderId="22" xfId="0" applyBorder="1" applyAlignment="1">
      <alignment horizontal="center"/>
    </xf>
    <xf numFmtId="0" fontId="1" fillId="3" borderId="22" xfId="0" applyFont="1" applyFill="1" applyBorder="1" applyAlignment="1">
      <alignment horizontal="right"/>
    </xf>
    <xf numFmtId="0" fontId="1" fillId="3" borderId="16" xfId="0" applyFont="1" applyFill="1" applyBorder="1" applyAlignment="1">
      <alignment horizontal="right"/>
    </xf>
    <xf numFmtId="0" fontId="0" fillId="0" borderId="22" xfId="0" applyBorder="1" applyAlignment="1">
      <alignment wrapText="1"/>
    </xf>
    <xf numFmtId="0" fontId="3" fillId="0" borderId="26" xfId="0" applyFont="1" applyBorder="1" applyAlignment="1">
      <alignment vertical="center" wrapText="1"/>
    </xf>
    <xf numFmtId="0" fontId="0" fillId="0" borderId="22" xfId="0" applyBorder="1" applyAlignment="1">
      <alignment horizontal="center" wrapText="1"/>
    </xf>
    <xf numFmtId="0" fontId="3" fillId="0" borderId="22" xfId="0" applyFont="1" applyBorder="1" applyAlignment="1">
      <alignment vertical="center" wrapText="1"/>
    </xf>
    <xf numFmtId="0" fontId="3" fillId="0" borderId="22" xfId="0" applyFont="1" applyBorder="1" applyAlignment="1">
      <alignment wrapText="1"/>
    </xf>
    <xf numFmtId="0" fontId="1" fillId="2" borderId="31" xfId="0" applyFont="1" applyFill="1" applyBorder="1" applyAlignment="1">
      <alignment horizontal="right"/>
    </xf>
    <xf numFmtId="0" fontId="1" fillId="2" borderId="32" xfId="0" applyFont="1" applyFill="1" applyBorder="1" applyAlignment="1">
      <alignment horizontal="right"/>
    </xf>
    <xf numFmtId="3" fontId="1" fillId="2" borderId="13" xfId="0" applyNumberFormat="1" applyFont="1" applyFill="1" applyBorder="1" applyAlignment="1">
      <alignment horizontal="center"/>
    </xf>
    <xf numFmtId="0" fontId="1" fillId="2" borderId="17" xfId="0" applyFont="1" applyFill="1" applyBorder="1" applyAlignment="1">
      <alignment horizontal="center"/>
    </xf>
    <xf numFmtId="0" fontId="0" fillId="2" borderId="1" xfId="0" applyFill="1" applyBorder="1" applyAlignment="1">
      <alignment horizontal="center"/>
    </xf>
    <xf numFmtId="0" fontId="0" fillId="2" borderId="2" xfId="0" applyFill="1" applyBorder="1" applyAlignment="1">
      <alignment horizontal="center"/>
    </xf>
    <xf numFmtId="0" fontId="1" fillId="2" borderId="14" xfId="0" applyFont="1" applyFill="1" applyBorder="1" applyAlignment="1">
      <alignment horizontal="center"/>
    </xf>
    <xf numFmtId="3" fontId="1" fillId="2" borderId="20" xfId="0" applyNumberFormat="1" applyFont="1" applyFill="1" applyBorder="1" applyAlignment="1">
      <alignment horizontal="center"/>
    </xf>
    <xf numFmtId="0" fontId="1" fillId="2" borderId="9" xfId="0" applyFont="1" applyFill="1" applyBorder="1" applyAlignment="1">
      <alignment horizontal="right"/>
    </xf>
    <xf numFmtId="0" fontId="1" fillId="2" borderId="10" xfId="0" applyFont="1" applyFill="1" applyBorder="1" applyAlignment="1">
      <alignment horizontal="right"/>
    </xf>
    <xf numFmtId="0" fontId="1" fillId="2" borderId="37" xfId="0" applyFont="1" applyFill="1" applyBorder="1" applyAlignment="1">
      <alignment horizontal="right"/>
    </xf>
    <xf numFmtId="0" fontId="1" fillId="2" borderId="0" xfId="0" applyFont="1" applyFill="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Heleriin Teder" id="{7D355831-EE08-4DA3-9637-FC2BBB758A15}" userId="Heleriin Teder"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 dT="2024-04-24T10:44:29.14" personId="{7D355831-EE08-4DA3-9637-FC2BBB758A15}" id="{C082DE4B-02CF-4115-92C7-DCC03BFB2434}">
    <text>Kuus makstav brutotasu</text>
  </threadedComment>
  <threadedComment ref="C3" dT="2024-04-22T14:10:23.39" personId="{7D355831-EE08-4DA3-9637-FC2BBB758A15}" id="{8717ED3D-9100-48A6-BF90-9D99A765D695}">
    <text>Jaanuar 2025 alustav õppegrupp 12 õppurit
september 2025 alustav õppegrupp 12 õppurit</text>
  </threadedComment>
  <threadedComment ref="D3" dT="2024-04-22T14:11:16.56" personId="{7D355831-EE08-4DA3-9637-FC2BBB758A15}" id="{61DB4363-CF94-4BC2-80BD-84D31C835C22}">
    <text>Jaanuaris alustav grupp 10 kuud (jaanuar - oktoober); septembris alustav õppegrupp 4 kuud (september - detsember)</text>
  </threadedComment>
  <threadedComment ref="C4" dT="2024-04-22T14:16:39.13" personId="{7D355831-EE08-4DA3-9637-FC2BBB758A15}" id="{DB3C5ED1-D9E2-41AA-AB61-65898455545D}">
    <text>2025 sept alustanud õppegrupp + 2026 jaan alustanud õppegrupp + 2026 sept alustanud õppegrupp</text>
  </threadedComment>
  <threadedComment ref="D4" dT="2024-04-22T14:18:45.55" personId="{7D355831-EE08-4DA3-9637-FC2BBB758A15}" id="{24FA23E8-7407-40DE-A8EE-A5D08DD412C7}">
    <text xml:space="preserve">2025 sept alustanud õppegrupp 6 kuud + 2026 jaan alustanud õppegrupp 10 kuud + 2026 sept alustanud õppegrupp 4 kuud
</text>
  </threadedComment>
  <threadedComment ref="C5" dT="2024-04-22T14:17:15.65" personId="{7D355831-EE08-4DA3-9637-FC2BBB758A15}" id="{520CB3D3-5171-466A-9E47-08EDEF43FA53}">
    <text>2026 sept alustanud õppegrupp + 2027 jaan alustanud õppegrupp + 2027 sept alustanud õppegrupp</text>
  </threadedComment>
  <threadedComment ref="D5" dT="2024-04-22T14:19:00.95" personId="{7D355831-EE08-4DA3-9637-FC2BBB758A15}" id="{D16F559E-2E23-4AE6-AE10-45395D3023F9}">
    <text>2026 sept alustanud õppegrupp 6 kuud + 2027 jaan alustanud õppegrupp 10 kuud + 2027 sept alustanud õppegrupp 4 kuud</text>
  </threadedComment>
  <threadedComment ref="C6" dT="2024-04-22T14:17:40.45" personId="{7D355831-EE08-4DA3-9637-FC2BBB758A15}" id="{AE7286C7-5BAF-4FC6-AF2F-822F11305138}">
    <text>2027 sept alustanud õppegrupp + 2028 jaan alustanud õppegrupp + 2028 sept alustanud õppegrupp</text>
  </threadedComment>
  <threadedComment ref="D6" dT="2024-04-22T14:19:19.59" personId="{7D355831-EE08-4DA3-9637-FC2BBB758A15}" id="{F0C2C61C-0895-448B-ADAC-25B7CD05A08D}">
    <text>2027 sept alustanud õppegrupp 6 kuud + 2028 jaan alustanud õppegrupp 10 kuud + 2028 sept alustanud õppegrupp 4 kuud</text>
  </threadedComment>
  <threadedComment ref="B7" dT="2024-04-24T10:48:30.70" personId="{7D355831-EE08-4DA3-9637-FC2BBB758A15}" id="{C20E90F0-ABD6-4ACD-BAAD-DA1456F66A7F}">
    <text>Tunnis makstav tasu</text>
  </threadedComment>
  <threadedComment ref="C7" dT="2024-04-22T14:21:06.27" personId="{7D355831-EE08-4DA3-9637-FC2BBB758A15}" id="{CCDB065B-1A0E-49C3-A86B-5ED41333BE24}">
    <text>Juhendamise perioode aastas 2, korraga juhendada 12 õppurit</text>
  </threadedComment>
  <threadedComment ref="D7" dT="2024-04-22T14:22:37.48" personId="{7D355831-EE08-4DA3-9637-FC2BBB758A15}" id="{AD6057DE-3698-4DD2-ACC5-90EA106C2FBF}">
    <text>Juhendamise maht tundides õppuri kohta</text>
  </threadedComment>
  <threadedComment ref="B9" dT="2024-04-22T13:52:36.32" personId="{7D355831-EE08-4DA3-9637-FC2BBB758A15}" id="{8934D258-DF61-4993-AF7D-42E623811CCE}">
    <text>Kuus makstav brutotasu</text>
  </threadedComment>
  <threadedComment ref="C9" dT="2024-04-22T13:52:10.42" personId="{7D355831-EE08-4DA3-9637-FC2BBB758A15}" id="{46BE28EA-C182-4F09-85D2-4ED95038A3FD}">
    <text>1,5 kohta (0,75 PO ja 0,75 KO töötaja)</text>
  </threadedComment>
  <threadedComment ref="D9" dT="2024-04-22T13:39:45.62" personId="{7D355831-EE08-4DA3-9637-FC2BBB758A15}" id="{433A278F-5FA4-43A7-8E4C-9DD20902CDEF}">
    <text xml:space="preserve">3 kuud (Okt - dets) </text>
  </threadedComment>
  <threadedComment ref="B10" dT="2024-04-22T13:55:55.34" personId="{7D355831-EE08-4DA3-9637-FC2BBB758A15}" id="{56435C53-F52B-4EB8-ADD8-F802CDB0D92E}">
    <text>Kuus makstav brutotasu</text>
  </threadedComment>
  <threadedComment ref="D10" dT="2024-04-22T13:40:38.44" personId="{7D355831-EE08-4DA3-9637-FC2BBB758A15}" id="{785AAC7C-D9D1-468C-8D10-866B24E56B34}">
    <text xml:space="preserve">
2025: 5 kuus (jaanuar - mai)</text>
  </threadedComment>
  <threadedComment ref="E14" dT="2024-04-24T14:26:10.98" personId="{7D355831-EE08-4DA3-9637-FC2BBB758A15}" id="{6B4C4B2C-5D0A-490E-AF58-3794DC76F47B}">
    <text>Projektijuhi tasu 2024</text>
  </threadedComment>
  <threadedComment ref="G14" dT="2024-04-24T14:25:33.40" personId="{7D355831-EE08-4DA3-9637-FC2BBB758A15}" id="{24EE717E-2646-468C-9F6D-F67683A8C493}">
    <text>Hetke info kohaselt SKA-lt tulev summa</text>
  </threadedComment>
  <threadedComment ref="G14" dT="2024-04-29T10:45:37.39" personId="{7D355831-EE08-4DA3-9637-FC2BBB758A15}" id="{0C4EC785-D653-450C-B94A-9E3F6447F625}" parentId="{24EE717E-2646-468C-9F6D-F67683A8C493}">
    <text xml:space="preserve">Väljavõte kirjavahetusest:
Eelpool kirjeldatud plaan on võimalik vaid juhul, kui HÄK on nõus SKA eelarvest HäKile juba suunatud raha tagasi suunama päästekorraldajatele täiendava eristipendiumi maksmiseks püsivalt kõikidel aastatel. Seda raha ei kasutata muul eesmärgil kui päästekorraldajate eristipendiumiteks! SKA eelarvesse tuleks tagasi tõsta 4 aasta (2023 - 2026) peale kokku 551 657 eurot (sh tööjõumaksud 551 657 eurot)
</text>
  </threadedComment>
  <threadedComment ref="I14" dT="2024-04-24T14:25:44.05" personId="{7D355831-EE08-4DA3-9637-FC2BBB758A15}" id="{4E28104F-EA0A-4CE7-BE0C-F0A2CC0BF9B4}">
    <text>SKA-lt tulev summa</text>
  </threadedComment>
  <threadedComment ref="I14" dT="2024-04-29T10:46:48.90" personId="{7D355831-EE08-4DA3-9637-FC2BBB758A15}" id="{757923DC-7983-45FE-9317-D071F0684A68}" parentId="{4E28104F-EA0A-4CE7-BE0C-F0A2CC0BF9B4}">
    <text xml:space="preserve">Väljavõte kirjavahetusest:
Eelpool kirjeldatud plaan on võimalik vaid juhul, kui HÄK on nõus SKA eelarvest HäKile juba suunatud raha tagasi suunama päästekorraldajatele täiendava eristipendiumi maksmiseks püsivalt kõikidel aastatel. Seda raha ei kasutata muul eesmärgil kui päästekorraldajate eristipendiumiteks! SKA eelarvesse tuleks tagasi tõsta 4 aasta (2023 - 2026) peale kokku 551 657 eurot (sh tööjõumaksud 551 657 eurot)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6D33F-FD36-4513-B3BE-1C5F2B335A6A}">
  <dimension ref="A1:O21"/>
  <sheetViews>
    <sheetView tabSelected="1" workbookViewId="0">
      <selection sqref="A1:N20"/>
    </sheetView>
  </sheetViews>
  <sheetFormatPr defaultRowHeight="14.4" x14ac:dyDescent="0.3"/>
  <cols>
    <col min="1" max="1" width="28.6640625" bestFit="1" customWidth="1"/>
    <col min="3" max="3" width="10" customWidth="1"/>
    <col min="4" max="4" width="13.6640625" customWidth="1"/>
    <col min="15" max="15" width="40.88671875" customWidth="1"/>
  </cols>
  <sheetData>
    <row r="1" spans="1:15" x14ac:dyDescent="0.3">
      <c r="E1" s="46" t="s">
        <v>16</v>
      </c>
      <c r="F1" s="47"/>
      <c r="G1" s="46" t="s">
        <v>17</v>
      </c>
      <c r="H1" s="47"/>
      <c r="I1" s="46" t="s">
        <v>18</v>
      </c>
      <c r="J1" s="47"/>
      <c r="K1" s="46" t="s">
        <v>19</v>
      </c>
      <c r="L1" s="47"/>
      <c r="M1" s="46" t="s">
        <v>20</v>
      </c>
      <c r="N1" s="47"/>
    </row>
    <row r="2" spans="1:15" ht="15" thickBot="1" x14ac:dyDescent="0.35">
      <c r="B2" t="s">
        <v>6</v>
      </c>
      <c r="C2" t="s">
        <v>7</v>
      </c>
      <c r="D2" t="s">
        <v>0</v>
      </c>
      <c r="E2" s="1">
        <v>50</v>
      </c>
      <c r="F2" s="2">
        <v>55</v>
      </c>
      <c r="G2" s="1">
        <v>50</v>
      </c>
      <c r="H2" s="2">
        <v>55</v>
      </c>
      <c r="I2" s="1">
        <v>50</v>
      </c>
      <c r="J2" s="2">
        <v>55</v>
      </c>
      <c r="K2" s="1">
        <v>50</v>
      </c>
      <c r="L2" s="2">
        <v>55</v>
      </c>
      <c r="M2" s="1">
        <v>50</v>
      </c>
      <c r="N2" s="2">
        <v>55</v>
      </c>
    </row>
    <row r="3" spans="1:15" x14ac:dyDescent="0.3">
      <c r="A3" s="33" t="s">
        <v>11</v>
      </c>
      <c r="B3" s="33">
        <v>1000</v>
      </c>
      <c r="C3" s="34" t="s">
        <v>1</v>
      </c>
      <c r="D3" s="34" t="s">
        <v>2</v>
      </c>
      <c r="E3" s="13"/>
      <c r="F3" s="11"/>
      <c r="G3" s="15">
        <f>(12*10*B3*1.338)+(12*4*B3*1.338)</f>
        <v>224784</v>
      </c>
      <c r="H3" s="16"/>
      <c r="I3" s="13"/>
      <c r="J3" s="11"/>
      <c r="K3" s="15"/>
      <c r="L3" s="16"/>
      <c r="M3" s="15"/>
      <c r="N3" s="16"/>
      <c r="O3" s="8"/>
    </row>
    <row r="4" spans="1:15" x14ac:dyDescent="0.3">
      <c r="A4" s="33" t="s">
        <v>12</v>
      </c>
      <c r="B4" s="33">
        <v>1575</v>
      </c>
      <c r="C4" s="34" t="s">
        <v>3</v>
      </c>
      <c r="D4" s="34" t="s">
        <v>4</v>
      </c>
      <c r="E4" s="13"/>
      <c r="F4" s="11"/>
      <c r="G4" s="6"/>
      <c r="H4" s="7"/>
      <c r="I4" s="13">
        <f>(12*10*B4*1.338)+(12*4*B4*1.338)+(12*6*B4*1.338)</f>
        <v>505764.00000000006</v>
      </c>
      <c r="J4" s="11"/>
      <c r="K4" s="6"/>
      <c r="L4" s="7"/>
      <c r="M4" s="6"/>
      <c r="N4" s="7"/>
    </row>
    <row r="5" spans="1:15" x14ac:dyDescent="0.3">
      <c r="A5" s="33" t="s">
        <v>13</v>
      </c>
      <c r="B5" s="33">
        <v>1575</v>
      </c>
      <c r="C5" s="34" t="s">
        <v>3</v>
      </c>
      <c r="D5" s="34" t="s">
        <v>4</v>
      </c>
      <c r="E5" s="13"/>
      <c r="F5" s="11"/>
      <c r="G5" s="6"/>
      <c r="H5" s="7"/>
      <c r="I5" s="13"/>
      <c r="J5" s="11"/>
      <c r="K5" s="6">
        <f>(12*10*B5*1.338)+(12*4*B5*1.338)+(12*6*B5*1.338)</f>
        <v>505764.00000000006</v>
      </c>
      <c r="L5" s="7"/>
      <c r="M5" s="6"/>
      <c r="N5" s="7"/>
    </row>
    <row r="6" spans="1:15" x14ac:dyDescent="0.3">
      <c r="A6" s="33" t="s">
        <v>14</v>
      </c>
      <c r="B6" s="33">
        <v>1575</v>
      </c>
      <c r="C6" s="34" t="s">
        <v>3</v>
      </c>
      <c r="D6" s="34" t="s">
        <v>4</v>
      </c>
      <c r="E6" s="13"/>
      <c r="F6" s="11"/>
      <c r="G6" s="6"/>
      <c r="H6" s="7"/>
      <c r="I6" s="13"/>
      <c r="J6" s="11"/>
      <c r="K6" s="6"/>
      <c r="L6" s="7"/>
      <c r="M6" s="6">
        <f>(12*10*B6*1.338)+(12*4*B6*1.338)+(12*6*B6*1.338)</f>
        <v>505764.00000000006</v>
      </c>
      <c r="N6" s="7"/>
    </row>
    <row r="7" spans="1:15" x14ac:dyDescent="0.3">
      <c r="A7" s="33" t="s">
        <v>15</v>
      </c>
      <c r="B7" s="33">
        <v>5</v>
      </c>
      <c r="C7" s="34" t="s">
        <v>5</v>
      </c>
      <c r="D7" s="34">
        <v>520</v>
      </c>
      <c r="E7" s="14"/>
      <c r="F7" s="12"/>
      <c r="G7" s="3">
        <f>12*2*D7*B7*1.338</f>
        <v>83491.200000000012</v>
      </c>
      <c r="H7" s="4"/>
      <c r="I7" s="14">
        <f>12*2*D7*B7*1.338</f>
        <v>83491.200000000012</v>
      </c>
      <c r="J7" s="12"/>
      <c r="K7" s="3">
        <f>12*2*D7*B7*1.338</f>
        <v>83491.200000000012</v>
      </c>
      <c r="L7" s="4"/>
      <c r="M7" s="3">
        <f>12*2*D7*B7*1.338</f>
        <v>83491.200000000012</v>
      </c>
      <c r="N7" s="4"/>
      <c r="O7" s="8"/>
    </row>
    <row r="8" spans="1:15" x14ac:dyDescent="0.3">
      <c r="A8" s="33" t="s">
        <v>10</v>
      </c>
      <c r="B8" s="33">
        <v>10000</v>
      </c>
      <c r="C8" s="34"/>
      <c r="D8" s="34"/>
      <c r="E8" s="14"/>
      <c r="F8" s="12">
        <v>10000</v>
      </c>
      <c r="G8" s="3"/>
      <c r="H8" s="4"/>
      <c r="I8" s="14"/>
      <c r="J8" s="12"/>
      <c r="K8" s="3"/>
      <c r="L8" s="4"/>
      <c r="M8" s="3"/>
      <c r="N8" s="4"/>
      <c r="O8" s="10"/>
    </row>
    <row r="9" spans="1:15" x14ac:dyDescent="0.3">
      <c r="A9" s="33" t="s">
        <v>9</v>
      </c>
      <c r="B9" s="33">
        <v>1950</v>
      </c>
      <c r="C9" s="34">
        <v>1.5</v>
      </c>
      <c r="D9" s="34">
        <v>3</v>
      </c>
      <c r="E9" s="14">
        <f>(B9*D9*1.338)*2</f>
        <v>15654.6</v>
      </c>
      <c r="F9" s="12"/>
      <c r="G9" s="3"/>
      <c r="H9" s="4"/>
      <c r="I9" s="14"/>
      <c r="J9" s="12"/>
      <c r="K9" s="3"/>
      <c r="L9" s="4"/>
      <c r="M9" s="3"/>
      <c r="N9" s="4"/>
      <c r="O9" s="9"/>
    </row>
    <row r="10" spans="1:15" ht="15" thickBot="1" x14ac:dyDescent="0.35">
      <c r="A10" s="33" t="s">
        <v>8</v>
      </c>
      <c r="B10" s="33">
        <v>1160</v>
      </c>
      <c r="C10" s="34">
        <v>1</v>
      </c>
      <c r="D10" s="34" t="s">
        <v>27</v>
      </c>
      <c r="E10" s="24">
        <f>B10*9*1.338</f>
        <v>13968.720000000001</v>
      </c>
      <c r="F10" s="22"/>
      <c r="G10" s="5">
        <f>B10*5*1.338</f>
        <v>7760.4000000000005</v>
      </c>
      <c r="H10" s="23"/>
      <c r="I10" s="24"/>
      <c r="J10" s="22"/>
      <c r="K10" s="5"/>
      <c r="L10" s="23"/>
      <c r="M10" s="5"/>
      <c r="N10" s="23"/>
    </row>
    <row r="11" spans="1:15" ht="15.6" thickTop="1" thickBot="1" x14ac:dyDescent="0.35">
      <c r="E11" s="25">
        <v>29624</v>
      </c>
      <c r="F11" s="25">
        <f t="shared" ref="F11:N11" si="0">SUM(F3:F10)</f>
        <v>10000</v>
      </c>
      <c r="G11" s="25">
        <f t="shared" si="0"/>
        <v>316035.60000000003</v>
      </c>
      <c r="H11" s="25">
        <f t="shared" si="0"/>
        <v>0</v>
      </c>
      <c r="I11" s="25">
        <f t="shared" si="0"/>
        <v>589255.20000000007</v>
      </c>
      <c r="J11" s="25">
        <f t="shared" si="0"/>
        <v>0</v>
      </c>
      <c r="K11" s="25">
        <f t="shared" si="0"/>
        <v>589255.20000000007</v>
      </c>
      <c r="L11" s="25">
        <f t="shared" si="0"/>
        <v>0</v>
      </c>
      <c r="M11" s="25">
        <f t="shared" si="0"/>
        <v>589255.20000000007</v>
      </c>
      <c r="N11" s="25">
        <f t="shared" si="0"/>
        <v>0</v>
      </c>
    </row>
    <row r="12" spans="1:15" ht="15.6" thickTop="1" thickBot="1" x14ac:dyDescent="0.35">
      <c r="A12" s="50" t="s">
        <v>21</v>
      </c>
      <c r="B12" s="51"/>
      <c r="C12" s="51"/>
      <c r="D12" s="51"/>
      <c r="E12" s="44">
        <f>SUM(E11:F11)</f>
        <v>39624</v>
      </c>
      <c r="F12" s="45"/>
      <c r="G12" s="44">
        <f>SUM(G11:H11)</f>
        <v>316035.60000000003</v>
      </c>
      <c r="H12" s="48"/>
      <c r="I12" s="49">
        <f>SUM(I11:J11)</f>
        <v>589255.20000000007</v>
      </c>
      <c r="J12" s="45"/>
      <c r="K12" s="44">
        <f>SUM(K11:L11)</f>
        <v>589255.20000000007</v>
      </c>
      <c r="L12" s="48"/>
      <c r="M12" s="44">
        <f>SUM(M11:N11)</f>
        <v>589255.20000000007</v>
      </c>
      <c r="N12" s="48"/>
    </row>
    <row r="13" spans="1:15" ht="15" thickBot="1" x14ac:dyDescent="0.35">
      <c r="D13" s="8"/>
      <c r="E13" s="21"/>
      <c r="F13" s="21"/>
      <c r="G13" s="21"/>
      <c r="H13" s="21"/>
      <c r="I13" s="21"/>
      <c r="J13" s="21"/>
      <c r="K13" s="21"/>
      <c r="L13" s="21"/>
      <c r="M13" s="21"/>
      <c r="N13" s="21"/>
    </row>
    <row r="14" spans="1:15" ht="15" thickBot="1" x14ac:dyDescent="0.35">
      <c r="A14" s="38" t="s">
        <v>22</v>
      </c>
      <c r="B14" s="33"/>
      <c r="C14" s="33"/>
      <c r="D14" s="37"/>
      <c r="E14" s="20">
        <v>13969</v>
      </c>
      <c r="F14" s="28"/>
      <c r="G14" s="29">
        <v>141000</v>
      </c>
      <c r="H14" s="19"/>
      <c r="I14" s="15">
        <v>160190</v>
      </c>
      <c r="J14" s="16"/>
      <c r="K14" s="32"/>
      <c r="L14" s="19"/>
      <c r="M14" s="29"/>
      <c r="N14" s="19"/>
    </row>
    <row r="15" spans="1:15" ht="28.2" thickBot="1" x14ac:dyDescent="0.35">
      <c r="A15" s="38" t="s">
        <v>28</v>
      </c>
      <c r="B15" s="33"/>
      <c r="C15" s="34"/>
      <c r="D15" s="39"/>
      <c r="E15" s="14"/>
      <c r="F15" s="4"/>
      <c r="G15" s="29">
        <v>141000</v>
      </c>
      <c r="H15" s="4"/>
      <c r="I15" s="31"/>
      <c r="J15" s="4"/>
      <c r="K15" s="31"/>
      <c r="L15" s="4"/>
      <c r="M15" s="30"/>
      <c r="N15" s="4"/>
    </row>
    <row r="16" spans="1:15" ht="15" thickBot="1" x14ac:dyDescent="0.35">
      <c r="A16" s="52" t="s">
        <v>23</v>
      </c>
      <c r="B16" s="53"/>
      <c r="C16" s="53"/>
      <c r="D16" s="53"/>
      <c r="E16" s="44">
        <f>E14</f>
        <v>13969</v>
      </c>
      <c r="F16" s="45"/>
      <c r="G16" s="44">
        <f>G14</f>
        <v>141000</v>
      </c>
      <c r="H16" s="48"/>
      <c r="I16" s="49">
        <f>I14</f>
        <v>160190</v>
      </c>
      <c r="J16" s="45"/>
      <c r="K16" s="44"/>
      <c r="L16" s="48"/>
      <c r="M16" s="44"/>
      <c r="N16" s="48"/>
      <c r="O16" s="26"/>
    </row>
    <row r="17" spans="1:14" ht="15" thickBot="1" x14ac:dyDescent="0.35">
      <c r="A17" s="27"/>
      <c r="B17" s="27"/>
      <c r="C17" s="27"/>
      <c r="D17" s="27"/>
      <c r="E17" s="21"/>
      <c r="F17" s="21"/>
      <c r="G17" s="21"/>
      <c r="H17" s="21"/>
      <c r="I17" s="21"/>
      <c r="J17" s="21"/>
      <c r="K17" s="21"/>
      <c r="L17" s="21"/>
      <c r="M17" s="21"/>
      <c r="N17" s="21"/>
    </row>
    <row r="18" spans="1:14" ht="27.6" x14ac:dyDescent="0.3">
      <c r="A18" s="40" t="s">
        <v>25</v>
      </c>
      <c r="B18" s="35"/>
      <c r="C18" s="35"/>
      <c r="D18" s="36"/>
      <c r="E18" s="15">
        <f>E11-E14</f>
        <v>15655</v>
      </c>
      <c r="F18" s="16"/>
      <c r="G18" s="15">
        <f>G11-G14</f>
        <v>175035.60000000003</v>
      </c>
      <c r="H18" s="16"/>
      <c r="I18" s="15">
        <f>I11-I14</f>
        <v>429065.20000000007</v>
      </c>
      <c r="J18" s="16"/>
      <c r="K18" s="15">
        <f>K12</f>
        <v>589255.20000000007</v>
      </c>
      <c r="L18" s="16"/>
      <c r="M18" s="15">
        <f>M11</f>
        <v>589255.20000000007</v>
      </c>
      <c r="N18" s="16"/>
    </row>
    <row r="19" spans="1:14" ht="28.2" thickBot="1" x14ac:dyDescent="0.35">
      <c r="A19" s="41" t="s">
        <v>26</v>
      </c>
      <c r="B19" s="35"/>
      <c r="C19" s="35"/>
      <c r="D19" s="36"/>
      <c r="E19" s="17"/>
      <c r="F19" s="18">
        <f>F11</f>
        <v>10000</v>
      </c>
      <c r="G19" s="17"/>
      <c r="H19" s="18"/>
      <c r="I19" s="17"/>
      <c r="J19" s="18"/>
      <c r="K19" s="17"/>
      <c r="L19" s="18"/>
      <c r="M19" s="17"/>
      <c r="N19" s="18"/>
    </row>
    <row r="20" spans="1:14" ht="15" thickBot="1" x14ac:dyDescent="0.35">
      <c r="A20" s="42" t="s">
        <v>24</v>
      </c>
      <c r="B20" s="43"/>
      <c r="C20" s="43"/>
      <c r="D20" s="43"/>
      <c r="E20" s="44">
        <f>E18+F19</f>
        <v>25655</v>
      </c>
      <c r="F20" s="45"/>
      <c r="G20" s="44">
        <f>G18</f>
        <v>175035.60000000003</v>
      </c>
      <c r="H20" s="48"/>
      <c r="I20" s="49">
        <f>I18</f>
        <v>429065.20000000007</v>
      </c>
      <c r="J20" s="45"/>
      <c r="K20" s="44">
        <f>K18</f>
        <v>589255.20000000007</v>
      </c>
      <c r="L20" s="48"/>
      <c r="M20" s="44">
        <f>M18</f>
        <v>589255.20000000007</v>
      </c>
      <c r="N20" s="48"/>
    </row>
    <row r="21" spans="1:14" x14ac:dyDescent="0.3">
      <c r="D21" s="8"/>
    </row>
  </sheetData>
  <mergeCells count="23">
    <mergeCell ref="K16:L16"/>
    <mergeCell ref="M16:N16"/>
    <mergeCell ref="E20:F20"/>
    <mergeCell ref="G20:H20"/>
    <mergeCell ref="I20:J20"/>
    <mergeCell ref="K20:L20"/>
    <mergeCell ref="M20:N20"/>
    <mergeCell ref="A20:D20"/>
    <mergeCell ref="E12:F12"/>
    <mergeCell ref="E1:F1"/>
    <mergeCell ref="M1:N1"/>
    <mergeCell ref="M12:N12"/>
    <mergeCell ref="G1:H1"/>
    <mergeCell ref="G12:H12"/>
    <mergeCell ref="I1:J1"/>
    <mergeCell ref="I12:J12"/>
    <mergeCell ref="K1:L1"/>
    <mergeCell ref="K12:L12"/>
    <mergeCell ref="A12:D12"/>
    <mergeCell ref="A16:D16"/>
    <mergeCell ref="E16:F16"/>
    <mergeCell ref="G16:H16"/>
    <mergeCell ref="I16:J16"/>
  </mergeCells>
  <phoneticPr fontId="2" type="noConversion"/>
  <pageMargins left="0.7" right="0.7" top="0.75" bottom="0.75" header="0.3" footer="0.3"/>
  <pageSetup paperSize="9" orientation="portrait" r:id="rId1"/>
  <ignoredErrors>
    <ignoredError sqref="G11:H11 J11 L11 N11" formulaRange="1"/>
    <ignoredError sqref="F11" formula="1"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Variant 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Oks</dc:creator>
  <cp:lastModifiedBy>Heleriin Teder</cp:lastModifiedBy>
  <dcterms:created xsi:type="dcterms:W3CDTF">2024-02-08T10:44:07Z</dcterms:created>
  <dcterms:modified xsi:type="dcterms:W3CDTF">2024-04-30T06:56:32Z</dcterms:modified>
</cp:coreProperties>
</file>